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I:\Schwimmen\Schwimmbezirk\Sparkassen Cup\"/>
    </mc:Choice>
  </mc:AlternateContent>
  <xr:revisionPtr revIDLastSave="0" documentId="13_ncr:1_{BA0C3181-FB4E-4E0C-B1DE-226D61F2603C}" xr6:coauthVersionLast="45" xr6:coauthVersionMax="45" xr10:uidLastSave="{00000000-0000-0000-0000-000000000000}"/>
  <bookViews>
    <workbookView xWindow="29970" yWindow="465" windowWidth="23760" windowHeight="20535" xr2:uid="{00000000-000D-0000-FFFF-FFFF00000000}"/>
  </bookViews>
  <sheets>
    <sheet name="Meldebogen Template" sheetId="1" r:id="rId1"/>
  </sheets>
  <definedNames>
    <definedName name="__xlnm.Print_Area_1">'Meldebogen Template'!$A$1:$N$56</definedName>
    <definedName name="AEMail">#N/A</definedName>
    <definedName name="AFax">#N/A</definedName>
    <definedName name="ALand">#N/A</definedName>
    <definedName name="AName">#N/A</definedName>
    <definedName name="AOrt">#N/A</definedName>
    <definedName name="APostleitzahl">#N/A</definedName>
    <definedName name="AStrasse">#N/A</definedName>
    <definedName name="ATelefon">#N/A</definedName>
    <definedName name="Ausrichter">#N/A</definedName>
    <definedName name="Bahnlänge">#N/A</definedName>
    <definedName name="Datum">#N/A</definedName>
    <definedName name="_xlnm.Print_Area" localSheetId="0">'Meldebogen Template'!$A$1:$O$53</definedName>
    <definedName name="MindestJahrgangAllgemein">#N/A</definedName>
    <definedName name="MinimumMännlich">#N/A</definedName>
    <definedName name="MinimumWeiblich">#N/A</definedName>
    <definedName name="Pflichtweiblich">#N/A</definedName>
    <definedName name="Pflichtweiblichjahrgang">#N/A</definedName>
    <definedName name="Veranstalter">#N/A</definedName>
    <definedName name="Veranstaltungsname">#N/A</definedName>
    <definedName name="Z_014A5E04_3E19_4CC8_A93D_D906A9D5555F_.wvu.PrintArea" localSheetId="0" hidden="1">'Meldebogen Template'!$A$1:$O$53</definedName>
    <definedName name="Zeitmessung">#N/A</definedName>
  </definedNames>
  <calcPr calcId="181029" iterateDelta="1E-4"/>
  <customWorkbookViews>
    <customWorkbookView name="Sascha Quast - Persönliche Ansicht" guid="{014A5E04-3E19-4CC8-A93D-D906A9D5555F}" mergeInterval="0" personalView="1" maximized="1" windowWidth="1916" windowHeight="81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4" i="1" l="1"/>
  <c r="L49" i="1" l="1"/>
  <c r="L47" i="1"/>
  <c r="L45" i="1"/>
  <c r="L43" i="1"/>
  <c r="L41" i="1"/>
  <c r="L39" i="1"/>
  <c r="L35" i="1"/>
  <c r="L37" i="1"/>
  <c r="L33" i="1"/>
  <c r="L14" i="1" l="1"/>
  <c r="L15" i="1" s="1"/>
  <c r="L16" i="1" s="1"/>
  <c r="H14" i="1" l="1"/>
  <c r="M14" i="1"/>
  <c r="H15" i="1"/>
  <c r="M15" i="1"/>
  <c r="H16" i="1"/>
  <c r="H17" i="1"/>
  <c r="H18" i="1"/>
  <c r="H19" i="1"/>
  <c r="H20" i="1"/>
  <c r="H21" i="1"/>
  <c r="H22" i="1"/>
  <c r="H23" i="1"/>
  <c r="C24" i="1"/>
  <c r="C25" i="1"/>
  <c r="L31" i="1"/>
  <c r="E31" i="1"/>
  <c r="H31" i="1"/>
  <c r="E32" i="1"/>
  <c r="H32" i="1"/>
  <c r="L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E42" i="1"/>
  <c r="H42" i="1"/>
  <c r="E43" i="1"/>
  <c r="H43" i="1"/>
  <c r="E44" i="1"/>
  <c r="H44" i="1"/>
  <c r="E45" i="1"/>
  <c r="H45" i="1"/>
  <c r="E46" i="1"/>
  <c r="H46" i="1"/>
  <c r="E47" i="1"/>
  <c r="H47" i="1"/>
  <c r="E48" i="1"/>
  <c r="H48" i="1"/>
  <c r="E49" i="1"/>
  <c r="H49" i="1"/>
  <c r="E50" i="1"/>
  <c r="H50" i="1"/>
  <c r="L34" i="1" l="1"/>
  <c r="L17" i="1"/>
  <c r="M16" i="1"/>
  <c r="N14" i="1"/>
  <c r="L38" i="1" l="1"/>
  <c r="L42" i="1" s="1"/>
  <c r="L46" i="1" s="1"/>
  <c r="L50" i="1" s="1"/>
  <c r="G52" i="1" s="1"/>
  <c r="M17" i="1"/>
  <c r="N16" i="1" s="1"/>
  <c r="L18" i="1"/>
  <c r="I15" i="1" s="1"/>
  <c r="O16" i="1" l="1"/>
  <c r="I18" i="1"/>
  <c r="I22" i="1"/>
  <c r="I14" i="1"/>
  <c r="I19" i="1"/>
  <c r="I23" i="1"/>
  <c r="I20" i="1"/>
  <c r="I16" i="1"/>
  <c r="I17" i="1"/>
  <c r="I21" i="1"/>
  <c r="L19" i="1"/>
  <c r="M18" i="1"/>
  <c r="J16" i="1" l="1"/>
  <c r="L20" i="1"/>
  <c r="M19" i="1"/>
  <c r="N18" i="1" s="1"/>
  <c r="O18" i="1" l="1"/>
  <c r="J17" i="1"/>
  <c r="M20" i="1"/>
  <c r="L21" i="1"/>
  <c r="M21" i="1" s="1"/>
  <c r="J18" i="1" l="1"/>
  <c r="L22" i="1"/>
  <c r="N20" i="1"/>
  <c r="M22" i="1" l="1"/>
  <c r="M23" i="1"/>
  <c r="N22" i="1" s="1"/>
  <c r="O22" i="1" s="1"/>
  <c r="O20" i="1"/>
  <c r="J19" i="1"/>
  <c r="J20" i="1" s="1"/>
  <c r="L23" i="1"/>
  <c r="O24" i="1" l="1"/>
  <c r="J21" i="1"/>
  <c r="J22" i="1" s="1"/>
  <c r="J23" i="1" s="1"/>
  <c r="J24" i="1" s="1"/>
  <c r="I24" i="1" l="1"/>
</calcChain>
</file>

<file path=xl/sharedStrings.xml><?xml version="1.0" encoding="utf-8"?>
<sst xmlns="http://schemas.openxmlformats.org/spreadsheetml/2006/main" count="61" uniqueCount="50">
  <si>
    <t>Gesamtübersicht</t>
  </si>
  <si>
    <t>1000 m des Schwimmbezirks Aachen</t>
  </si>
  <si>
    <t>am:</t>
  </si>
  <si>
    <t>in:</t>
  </si>
  <si>
    <t>Version</t>
  </si>
  <si>
    <t>Verein:</t>
  </si>
  <si>
    <t>Vereins ID:</t>
  </si>
  <si>
    <t>Mannschaft:</t>
  </si>
  <si>
    <t>Aktive:</t>
  </si>
  <si>
    <t>Regelprüfung:</t>
  </si>
  <si>
    <t>Nr.</t>
  </si>
  <si>
    <t>Geschl.</t>
  </si>
  <si>
    <t>Name, Vorname</t>
  </si>
  <si>
    <t>Jhg.</t>
  </si>
  <si>
    <t>ID</t>
  </si>
  <si>
    <t>Starts</t>
  </si>
  <si>
    <t>Pflicht w</t>
  </si>
  <si>
    <t>Jahrgänge</t>
  </si>
  <si>
    <t>Anzahl</t>
  </si>
  <si>
    <t>Gruppen</t>
  </si>
  <si>
    <t>Ausgleich</t>
  </si>
  <si>
    <r>
      <t xml:space="preserve">Hinweise zur Auswertung:
</t>
    </r>
    <r>
      <rPr>
        <sz val="9"/>
        <rFont val="Arial"/>
        <family val="2"/>
      </rPr>
      <t>Ändert sich die Farbe von umrahmten Feldern von grün nach rot, so liegt ein Regelverstoß vor, der zu einer nichterfüllten Meldung führt.</t>
    </r>
  </si>
  <si>
    <t>m</t>
  </si>
  <si>
    <t>w</t>
  </si>
  <si>
    <t>Abweichung</t>
  </si>
  <si>
    <t>Grundzeitzuschlag:</t>
  </si>
  <si>
    <t>Wk.</t>
  </si>
  <si>
    <t>Disz.</t>
  </si>
  <si>
    <t>Name</t>
  </si>
  <si>
    <t>Zeit</t>
  </si>
  <si>
    <t>Lap</t>
  </si>
  <si>
    <t>Disq.</t>
  </si>
  <si>
    <t>Zwischenzeit</t>
  </si>
  <si>
    <t>Platz</t>
  </si>
  <si>
    <t>4x50 m 
Rücken</t>
  </si>
  <si>
    <t>+</t>
  </si>
  <si>
    <t>4x50 m 
Brust</t>
  </si>
  <si>
    <t>4x50 m 
Schmetterling</t>
  </si>
  <si>
    <r>
      <t xml:space="preserve">Erklärung des meldenden Vereins:
</t>
    </r>
    <r>
      <rPr>
        <sz val="9"/>
        <rFont val="Arial"/>
        <family val="2"/>
      </rPr>
      <t>Mit Abgabe dieser Meldungen wird  versichert, dass die von uns gemeldeten Schwimmer  ihre Sportgesundheit  entsprechend  WB AT §7  durch ärztliches Zeugnis nachweisen können. Die Untersuchung/en liegt/liegen zum Zeitpunkt der Abgabe der Meldungen nicht länger als ein Jahr zurück.
Diese Erklärung gilt gleichfalls für alle Mannschafts-/Staffelteilnehmer sofern diese in dieser Meldung noch nicht namentlich benannt sind.</t>
    </r>
  </si>
  <si>
    <t>4x50 m 
Freistil</t>
  </si>
  <si>
    <t>4x50 m 
Lagen</t>
  </si>
  <si>
    <t>Platz:</t>
  </si>
  <si>
    <t>Endzeit:</t>
  </si>
  <si>
    <t>(Unterschrift)</t>
  </si>
  <si>
    <r>
      <t xml:space="preserve">Hinweise zum Ausfüllen:
</t>
    </r>
    <r>
      <rPr>
        <sz val="9"/>
        <rFont val="Arial"/>
        <family val="2"/>
      </rPr>
      <t>Alle gelben Felder müssen ausgefüllt werden. In der oberen Tabelle wird die gesamte Mannschaft eingetragen. In der Spalte ‚ID‘ wird eine gültige Schwimmer-ID des, bzw. der Aktiven eingetragen.
In der unteren Tabelle wird die Verteilung auf die Wettkämpfe eingetragen.</t>
    </r>
  </si>
  <si>
    <t xml:space="preserve"> Sparkassen-Cup</t>
  </si>
  <si>
    <t xml:space="preserve">             Schwimmbezirk Aachen e.V.</t>
  </si>
  <si>
    <t>Disqualifikationszuschlag</t>
  </si>
  <si>
    <t>2025.1</t>
  </si>
  <si>
    <t>Rurbad, Nippesstr. 6, 52349 Düren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</si>
</sst>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0"/>
    <numFmt numFmtId="165" formatCode="[$-F800]dddd\,\ mmmm\ dd\,\ yyyy"/>
  </numFmts>
  <fonts count="9" x14ac:knownFonts="1">
    <font>
      <sz val="10"/>
      <name val="Arial"/>
      <family val="2"/>
    </font>
    <font>
      <sz val="10"/>
      <name val="SimSun"/>
      <family val="2"/>
    </font>
    <font>
      <b/>
      <sz val="13"/>
      <name val="Arial"/>
      <family val="2"/>
    </font>
    <font>
      <b/>
      <sz val="15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rgb="FFFF000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2" applyFont="1" applyFill="1" applyBorder="1" applyAlignment="1" applyProtection="1"/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3" borderId="1" xfId="0" applyFont="1" applyFill="1" applyBorder="1" applyProtection="1">
      <protection locked="0"/>
    </xf>
    <xf numFmtId="0" fontId="0" fillId="0" borderId="4" xfId="0" applyFont="1" applyBorder="1" applyAlignment="1">
      <alignment horizontal="center"/>
    </xf>
    <xf numFmtId="0" fontId="0" fillId="4" borderId="5" xfId="0" applyFill="1" applyBorder="1"/>
    <xf numFmtId="0" fontId="0" fillId="0" borderId="1" xfId="0" applyBorder="1" applyAlignment="1">
      <alignment vertical="center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5" fillId="0" borderId="1" xfId="0" applyNumberFormat="1" applyFont="1" applyBorder="1"/>
    <xf numFmtId="0" fontId="0" fillId="0" borderId="6" xfId="0" applyBorder="1"/>
    <xf numFmtId="164" fontId="0" fillId="0" borderId="0" xfId="0" applyNumberFormat="1" applyBorder="1"/>
    <xf numFmtId="0" fontId="0" fillId="0" borderId="0" xfId="0" applyBorder="1"/>
    <xf numFmtId="0" fontId="0" fillId="6" borderId="7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7" xfId="0" applyFont="1" applyBorder="1"/>
    <xf numFmtId="0" fontId="0" fillId="0" borderId="18" xfId="0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4" borderId="25" xfId="0" applyFill="1" applyBorder="1"/>
    <xf numFmtId="0" fontId="0" fillId="0" borderId="14" xfId="0" applyBorder="1"/>
    <xf numFmtId="0" fontId="0" fillId="0" borderId="26" xfId="0" applyBorder="1"/>
    <xf numFmtId="0" fontId="0" fillId="3" borderId="27" xfId="0" applyFont="1" applyFill="1" applyBorder="1" applyProtection="1">
      <protection locked="0"/>
    </xf>
    <xf numFmtId="0" fontId="5" fillId="0" borderId="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/>
    <xf numFmtId="0" fontId="0" fillId="8" borderId="14" xfId="0" applyFill="1" applyBorder="1" applyAlignment="1">
      <alignment horizontal="left"/>
    </xf>
    <xf numFmtId="0" fontId="0" fillId="8" borderId="16" xfId="0" applyFill="1" applyBorder="1" applyAlignment="1">
      <alignment horizontal="lef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15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textRotation="90" wrapText="1"/>
    </xf>
    <xf numFmtId="164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3" borderId="28" xfId="0" applyFont="1" applyFill="1" applyBorder="1" applyAlignment="1" applyProtection="1">
      <alignment horizontal="left"/>
      <protection locked="0"/>
    </xf>
    <xf numFmtId="0" fontId="0" fillId="3" borderId="29" xfId="0" applyFont="1" applyFill="1" applyBorder="1" applyAlignment="1" applyProtection="1">
      <alignment horizontal="left"/>
      <protection locked="0"/>
    </xf>
    <xf numFmtId="164" fontId="0" fillId="0" borderId="37" xfId="0" applyNumberForma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6" xfId="0" applyBorder="1" applyProtection="1">
      <protection locked="0"/>
    </xf>
    <xf numFmtId="0" fontId="0" fillId="0" borderId="0" xfId="0" applyFont="1" applyBorder="1" applyAlignment="1">
      <alignment horizontal="center"/>
    </xf>
    <xf numFmtId="164" fontId="0" fillId="0" borderId="1" xfId="0" applyNumberFormat="1" applyBorder="1"/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Font="1" applyBorder="1"/>
    <xf numFmtId="164" fontId="0" fillId="0" borderId="6" xfId="0" applyNumberFormat="1" applyBorder="1"/>
    <xf numFmtId="0" fontId="0" fillId="3" borderId="6" xfId="0" applyFon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0" borderId="0" xfId="0" applyFont="1" applyBorder="1" applyAlignment="1">
      <alignment horizontal="left" wrapText="1"/>
    </xf>
    <xf numFmtId="0" fontId="0" fillId="3" borderId="27" xfId="0" applyFill="1" applyBorder="1" applyAlignment="1" applyProtection="1">
      <alignment horizontal="center"/>
      <protection locked="0"/>
    </xf>
    <xf numFmtId="0" fontId="0" fillId="3" borderId="27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3" borderId="6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center"/>
    </xf>
    <xf numFmtId="165" fontId="0" fillId="0" borderId="6" xfId="0" applyNumberFormat="1" applyBorder="1" applyAlignment="1">
      <alignment horizontal="left"/>
    </xf>
    <xf numFmtId="0" fontId="0" fillId="5" borderId="15" xfId="0" applyFill="1" applyBorder="1" applyAlignment="1">
      <alignment horizontal="center"/>
    </xf>
  </cellXfs>
  <cellStyles count="3">
    <cellStyle name="Alarm" xfId="1" xr:uid="{00000000-0005-0000-0000-000000000000}"/>
    <cellStyle name="Link" xfId="2" builtinId="8"/>
    <cellStyle name="Standard" xfId="0" builtinId="0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CCFFCC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000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S56"/>
  <sheetViews>
    <sheetView tabSelected="1" zoomScaleNormal="100" workbookViewId="0">
      <selection activeCell="C8" sqref="C8:H8"/>
    </sheetView>
  </sheetViews>
  <sheetFormatPr baseColWidth="10" defaultColWidth="11.7109375" defaultRowHeight="12.75" x14ac:dyDescent="0.2"/>
  <cols>
    <col min="1" max="1" width="5" customWidth="1"/>
    <col min="2" max="2" width="6.140625" customWidth="1"/>
    <col min="3" max="3" width="2.5703125" customWidth="1"/>
    <col min="4" max="4" width="25.7109375" customWidth="1"/>
    <col min="5" max="5" width="5.5703125" customWidth="1"/>
    <col min="6" max="6" width="3.5703125" customWidth="1"/>
    <col min="7" max="7" width="5.7109375" customWidth="1"/>
    <col min="8" max="8" width="9.28515625" customWidth="1"/>
    <col min="9" max="9" width="10.140625" customWidth="1"/>
    <col min="10" max="10" width="9.7109375" customWidth="1"/>
    <col min="11" max="11" width="9.85546875" customWidth="1"/>
    <col min="12" max="12" width="11" bestFit="1" customWidth="1"/>
    <col min="13" max="13" width="8.85546875" customWidth="1"/>
    <col min="14" max="14" width="9.85546875" customWidth="1"/>
    <col min="15" max="15" width="9.85546875" bestFit="1" customWidth="1"/>
    <col min="16" max="16" width="3.28515625" customWidth="1"/>
    <col min="17" max="17" width="15" customWidth="1"/>
    <col min="18" max="18" width="20.85546875" customWidth="1"/>
  </cols>
  <sheetData>
    <row r="1" spans="1:19" ht="16.5" x14ac:dyDescent="0.25">
      <c r="A1" s="85" t="s">
        <v>46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1"/>
    </row>
    <row r="2" spans="1:19" ht="20.25" x14ac:dyDescent="0.3">
      <c r="A2" s="82" t="s">
        <v>45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spans="1:19" ht="19.5" x14ac:dyDescent="0.3">
      <c r="A3" s="83">
        <v>2025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Q3" s="2" t="s">
        <v>0</v>
      </c>
    </row>
    <row r="4" spans="1:19" x14ac:dyDescent="0.2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3"/>
    </row>
    <row r="6" spans="1:19" x14ac:dyDescent="0.2">
      <c r="A6" t="s">
        <v>2</v>
      </c>
      <c r="B6" s="86">
        <v>45919</v>
      </c>
      <c r="C6" s="86"/>
      <c r="D6" s="86"/>
      <c r="E6" t="s">
        <v>3</v>
      </c>
      <c r="F6" s="79" t="s">
        <v>49</v>
      </c>
      <c r="G6" s="80"/>
      <c r="H6" s="80"/>
      <c r="I6" s="80"/>
      <c r="J6" s="80"/>
      <c r="K6" s="80"/>
      <c r="L6" s="81"/>
      <c r="M6" t="s">
        <v>4</v>
      </c>
      <c r="N6" t="s">
        <v>48</v>
      </c>
    </row>
    <row r="8" spans="1:19" x14ac:dyDescent="0.2">
      <c r="A8" t="s">
        <v>5</v>
      </c>
      <c r="C8" s="84"/>
      <c r="D8" s="84"/>
      <c r="E8" s="84"/>
      <c r="F8" s="84"/>
      <c r="G8" s="84"/>
      <c r="H8" s="84"/>
      <c r="I8" t="s">
        <v>6</v>
      </c>
      <c r="J8" s="72"/>
      <c r="K8" s="72"/>
    </row>
    <row r="10" spans="1:19" x14ac:dyDescent="0.2">
      <c r="A10" t="s">
        <v>7</v>
      </c>
      <c r="C10" s="72"/>
      <c r="D10" s="72"/>
      <c r="E10" s="72"/>
      <c r="F10" s="72"/>
      <c r="G10" s="72"/>
      <c r="H10" s="72"/>
      <c r="I10" s="72"/>
      <c r="J10" s="72"/>
      <c r="K10" s="72"/>
    </row>
    <row r="11" spans="1:19" ht="13.5" thickBot="1" x14ac:dyDescent="0.25"/>
    <row r="12" spans="1:19" ht="13.5" thickBot="1" x14ac:dyDescent="0.25">
      <c r="A12" t="s">
        <v>8</v>
      </c>
      <c r="I12" s="63" t="s">
        <v>9</v>
      </c>
      <c r="J12" s="64"/>
      <c r="K12" s="64"/>
      <c r="L12" s="64"/>
      <c r="M12" s="64"/>
      <c r="N12" s="64"/>
      <c r="O12" s="65"/>
    </row>
    <row r="13" spans="1:19" s="5" customFormat="1" ht="12.95" customHeight="1" x14ac:dyDescent="0.2">
      <c r="A13" s="23" t="s">
        <v>10</v>
      </c>
      <c r="B13" s="73" t="s">
        <v>11</v>
      </c>
      <c r="C13" s="73"/>
      <c r="D13" s="24" t="s">
        <v>12</v>
      </c>
      <c r="E13" s="24" t="s">
        <v>13</v>
      </c>
      <c r="F13" s="74" t="s">
        <v>14</v>
      </c>
      <c r="G13" s="75"/>
      <c r="H13" s="29" t="s">
        <v>15</v>
      </c>
      <c r="I13" s="37" t="s">
        <v>16</v>
      </c>
      <c r="J13" s="37" t="s">
        <v>20</v>
      </c>
      <c r="L13" s="38" t="s">
        <v>17</v>
      </c>
      <c r="M13" s="39" t="s">
        <v>18</v>
      </c>
      <c r="N13" s="40" t="s">
        <v>19</v>
      </c>
      <c r="O13" s="41" t="s">
        <v>20</v>
      </c>
      <c r="Q13" s="76" t="s">
        <v>21</v>
      </c>
      <c r="R13" s="76"/>
      <c r="S13" s="42"/>
    </row>
    <row r="14" spans="1:19" x14ac:dyDescent="0.2">
      <c r="A14" s="34">
        <v>1</v>
      </c>
      <c r="B14" s="47"/>
      <c r="C14" s="48"/>
      <c r="D14" s="9"/>
      <c r="E14" s="7"/>
      <c r="F14" s="49"/>
      <c r="G14" s="50"/>
      <c r="H14" s="30">
        <f t="shared" ref="H14:H23" si="0">COUNTIF(D$31:D$50,D14)</f>
        <v>0</v>
      </c>
      <c r="I14" s="8" t="str">
        <f>IF(AND(E14&lt;=$L$18,B14="w"),"X","")</f>
        <v/>
      </c>
      <c r="J14" s="21"/>
      <c r="L14" s="45">
        <f>A3-11</f>
        <v>2014</v>
      </c>
      <c r="M14" s="20">
        <f t="shared" ref="M14:M22" si="1">COUNTIF(E$14:E$23,L14)</f>
        <v>0</v>
      </c>
      <c r="N14" s="51">
        <f>M15+M14</f>
        <v>0</v>
      </c>
      <c r="O14" s="87"/>
      <c r="Q14" s="76"/>
      <c r="R14" s="76"/>
      <c r="S14" s="42"/>
    </row>
    <row r="15" spans="1:19" x14ac:dyDescent="0.2">
      <c r="A15" s="34">
        <v>2</v>
      </c>
      <c r="B15" s="47"/>
      <c r="C15" s="48"/>
      <c r="D15" s="9"/>
      <c r="E15" s="7"/>
      <c r="F15" s="49"/>
      <c r="G15" s="50"/>
      <c r="H15" s="30">
        <f t="shared" si="0"/>
        <v>0</v>
      </c>
      <c r="I15" s="8" t="str">
        <f t="shared" ref="I15" si="2">IF(AND(E15&lt;=$L$18,B15="w"),"X","")</f>
        <v/>
      </c>
      <c r="J15" s="22"/>
      <c r="L15" s="45">
        <f t="shared" ref="L15:L22" si="3">L14-1</f>
        <v>2013</v>
      </c>
      <c r="M15" s="20">
        <f t="shared" si="1"/>
        <v>0</v>
      </c>
      <c r="N15" s="51"/>
      <c r="O15" s="87"/>
      <c r="Q15" s="76"/>
      <c r="R15" s="76"/>
      <c r="S15" s="42"/>
    </row>
    <row r="16" spans="1:19" x14ac:dyDescent="0.2">
      <c r="A16" s="34">
        <v>3</v>
      </c>
      <c r="B16" s="47"/>
      <c r="C16" s="48"/>
      <c r="D16" s="9"/>
      <c r="E16" s="7"/>
      <c r="F16" s="49"/>
      <c r="G16" s="50"/>
      <c r="H16" s="30">
        <f t="shared" si="0"/>
        <v>0</v>
      </c>
      <c r="I16" s="8" t="str">
        <f>IF(AND(E16&lt;=$L$18,B16="w"),"X","")</f>
        <v/>
      </c>
      <c r="J16" s="8" t="str">
        <f>IF(AND(COUNTIF($I$14:$I$23,"X")&lt;3,$N$14&gt;=3,(COUNTIF($E$14:E15,$L$14)+COUNTIF($E$14:E15,$L$15))&gt;=2,E16&gt;$L$16),"Ausgl. + w",IF(AND($N$14&gt;=3,(COUNTIF($E$14:E15,$L$14)+COUNTIF($E$14:E15,$L$15))&gt;=2,E16&gt;$L$16),"Ausgleich",""))</f>
        <v/>
      </c>
      <c r="L16" s="45">
        <f t="shared" si="3"/>
        <v>2012</v>
      </c>
      <c r="M16" s="20">
        <f t="shared" si="1"/>
        <v>0</v>
      </c>
      <c r="N16" s="51">
        <f>M17+M16</f>
        <v>0</v>
      </c>
      <c r="O16" s="52">
        <f t="shared" ref="O16:O20" si="4">IF(N16&lt;2,2-N16,"")</f>
        <v>2</v>
      </c>
      <c r="Q16" s="76"/>
      <c r="R16" s="76"/>
      <c r="S16" s="42"/>
    </row>
    <row r="17" spans="1:19" x14ac:dyDescent="0.2">
      <c r="A17" s="34">
        <v>4</v>
      </c>
      <c r="B17" s="47"/>
      <c r="C17" s="48"/>
      <c r="D17" s="9"/>
      <c r="E17" s="7"/>
      <c r="F17" s="49"/>
      <c r="G17" s="50"/>
      <c r="H17" s="30">
        <f t="shared" si="0"/>
        <v>0</v>
      </c>
      <c r="I17" s="8" t="str">
        <f t="shared" ref="I17:I23" si="5">IF(AND(E17&lt;=$L$18,B17="w"),"X","")</f>
        <v/>
      </c>
      <c r="J17" s="8" t="str">
        <f>IF(AND((COUNTIF($I$14:$I$23,"X")+ COUNTIF($J$16:J16,"Ausgl. + w"))&lt;3,$N$14&gt;=3,(COUNTIF($E$14:E16,$L$14)+COUNTIF($E$14:E16,$L$15))&gt;=2,E17&gt;$L$16),"Ausgl. + w",IF(AND($N$14&gt;=3,(COUNTIF($E$14:E16,$L$14)+COUNTIF($E$14:E16,$L$15))&gt;=2,E17&gt;$L$16),"Ausgleich",""))</f>
        <v/>
      </c>
      <c r="L17" s="45">
        <f t="shared" si="3"/>
        <v>2011</v>
      </c>
      <c r="M17" s="20">
        <f t="shared" si="1"/>
        <v>0</v>
      </c>
      <c r="N17" s="51"/>
      <c r="O17" s="52"/>
      <c r="Q17" s="76"/>
      <c r="R17" s="76"/>
      <c r="S17" s="42"/>
    </row>
    <row r="18" spans="1:19" x14ac:dyDescent="0.2">
      <c r="A18" s="34">
        <v>5</v>
      </c>
      <c r="B18" s="47"/>
      <c r="C18" s="48"/>
      <c r="D18" s="9"/>
      <c r="E18" s="7"/>
      <c r="F18" s="49"/>
      <c r="G18" s="50"/>
      <c r="H18" s="30">
        <f t="shared" si="0"/>
        <v>0</v>
      </c>
      <c r="I18" s="8" t="str">
        <f t="shared" si="5"/>
        <v/>
      </c>
      <c r="J18" s="8" t="str">
        <f>IF(AND((COUNTIF($I$14:$I$23,"X")+ COUNTIF($J$16:J17,"Ausgl. + w"))&lt;3,$N$14&gt;=3,(COUNTIF($E$14:E17,$L$14)+COUNTIF($E$14:E17,$L$15))&gt;=2,E18&gt;$L$16),"Ausgl. + w",IF(AND($N$14&gt;=3,(COUNTIF($E$14:E17,$L$14)+COUNTIF($E$14:E17,$L$15))&gt;=2,E18&gt;$L$16),"Ausgleich",""))</f>
        <v/>
      </c>
      <c r="L18" s="45">
        <f t="shared" si="3"/>
        <v>2010</v>
      </c>
      <c r="M18" s="20">
        <f t="shared" si="1"/>
        <v>0</v>
      </c>
      <c r="N18" s="51">
        <f>M19+M18</f>
        <v>0</v>
      </c>
      <c r="O18" s="52">
        <f t="shared" si="4"/>
        <v>2</v>
      </c>
      <c r="Q18" s="76"/>
      <c r="R18" s="76"/>
      <c r="S18" s="42"/>
    </row>
    <row r="19" spans="1:19" x14ac:dyDescent="0.2">
      <c r="A19" s="34">
        <v>6</v>
      </c>
      <c r="B19" s="47"/>
      <c r="C19" s="48"/>
      <c r="D19" s="9"/>
      <c r="E19" s="7"/>
      <c r="F19" s="49"/>
      <c r="G19" s="50"/>
      <c r="H19" s="30">
        <f t="shared" si="0"/>
        <v>0</v>
      </c>
      <c r="I19" s="8" t="str">
        <f t="shared" si="5"/>
        <v/>
      </c>
      <c r="J19" s="8" t="str">
        <f>IF(AND((COUNTIF($I$14:$I$23,"X")+ COUNTIF($J$16:J18,"Ausgl. + w"))&lt;3,$N$14&gt;=3,(COUNTIF($E$14:E18,$L$14)+COUNTIF($E$14:E18,$L$15))&gt;=2,E19&gt;$L$16),"Ausgl. + w",IF(AND($N$14&gt;=3,(COUNTIF($E$14:E18,$L$14)+COUNTIF($E$14:E18,$L$15))&gt;=2,E19&gt;$L$16),"Ausgleich",""))</f>
        <v/>
      </c>
      <c r="L19" s="45">
        <f t="shared" si="3"/>
        <v>2009</v>
      </c>
      <c r="M19" s="20">
        <f t="shared" si="1"/>
        <v>0</v>
      </c>
      <c r="N19" s="51"/>
      <c r="O19" s="52"/>
      <c r="Q19" s="76"/>
      <c r="R19" s="76"/>
      <c r="S19" s="42"/>
    </row>
    <row r="20" spans="1:19" x14ac:dyDescent="0.2">
      <c r="A20" s="34">
        <v>7</v>
      </c>
      <c r="B20" s="47"/>
      <c r="C20" s="48"/>
      <c r="D20" s="9"/>
      <c r="E20" s="7"/>
      <c r="F20" s="49"/>
      <c r="G20" s="50"/>
      <c r="H20" s="30">
        <f t="shared" si="0"/>
        <v>0</v>
      </c>
      <c r="I20" s="8" t="str">
        <f t="shared" si="5"/>
        <v/>
      </c>
      <c r="J20" s="8" t="str">
        <f>IF(AND((COUNTIF($I$14:$I$23,"X")+ COUNTIF($J$16:J19,"Ausgl. + w"))&lt;3,$N$14&gt;=3,(COUNTIF($E$14:E19,$L$14)+COUNTIF($E$14:E19,$L$15))&gt;=2,E20&gt;$L$16),"Ausgl. + w",IF(AND($N$14&gt;=3,(COUNTIF($E$14:E19,$L$14)+COUNTIF($E$14:E19,$L$15))&gt;=2,E20&gt;$L$16),"Ausgleich",""))</f>
        <v/>
      </c>
      <c r="L20" s="45">
        <f t="shared" si="3"/>
        <v>2008</v>
      </c>
      <c r="M20" s="20">
        <f t="shared" si="1"/>
        <v>0</v>
      </c>
      <c r="N20" s="51">
        <f>M21+M20</f>
        <v>0</v>
      </c>
      <c r="O20" s="52">
        <f t="shared" si="4"/>
        <v>2</v>
      </c>
      <c r="Q20" s="76"/>
      <c r="R20" s="76"/>
      <c r="S20" s="42"/>
    </row>
    <row r="21" spans="1:19" x14ac:dyDescent="0.2">
      <c r="A21" s="34">
        <v>8</v>
      </c>
      <c r="B21" s="47"/>
      <c r="C21" s="48"/>
      <c r="D21" s="9"/>
      <c r="E21" s="7"/>
      <c r="F21" s="49"/>
      <c r="G21" s="50"/>
      <c r="H21" s="30">
        <f t="shared" si="0"/>
        <v>0</v>
      </c>
      <c r="I21" s="8" t="str">
        <f t="shared" si="5"/>
        <v/>
      </c>
      <c r="J21" s="8" t="str">
        <f>IF(AND((COUNTIF($I$14:$I$23,"X")+ COUNTIF($J$16:J20,"Ausgl. + w"))&lt;3,$N$14&gt;=3,(COUNTIF($E$14:E20,$L$14)+COUNTIF($E$14:E20,$L$15))&gt;=2,E21&gt;$L$16),"Ausgl. + w",IF(AND($N$14&gt;=3,(COUNTIF($E$14:E20,$L$14)+COUNTIF($E$14:E20,$L$15))&gt;=2,E21&gt;$L$16),"Ausgleich",""))</f>
        <v/>
      </c>
      <c r="L21" s="45">
        <f t="shared" si="3"/>
        <v>2007</v>
      </c>
      <c r="M21" s="43">
        <f t="shared" si="1"/>
        <v>0</v>
      </c>
      <c r="N21" s="51"/>
      <c r="O21" s="52"/>
      <c r="Q21" s="76"/>
      <c r="R21" s="76"/>
      <c r="S21" s="42"/>
    </row>
    <row r="22" spans="1:19" x14ac:dyDescent="0.2">
      <c r="A22" s="34">
        <v>9</v>
      </c>
      <c r="B22" s="47"/>
      <c r="C22" s="48"/>
      <c r="D22" s="9"/>
      <c r="E22" s="7"/>
      <c r="F22" s="49"/>
      <c r="G22" s="50"/>
      <c r="H22" s="30">
        <f t="shared" si="0"/>
        <v>0</v>
      </c>
      <c r="I22" s="8" t="str">
        <f t="shared" si="5"/>
        <v/>
      </c>
      <c r="J22" s="8" t="str">
        <f>IF(AND((COUNTIF($I$14:$I$23,"X")+ COUNTIF($J$16:J21,"Ausgl. + w"))&lt;3,$N$14&gt;=3,(COUNTIF($E$14:E21,$L$14)+COUNTIF($E$14:E21,$L$15))&gt;=2,E22&gt;$L$16),"Ausgl. + w",IF(AND($N$14&gt;=3,(COUNTIF($E$14:E21,$L$14)+COUNTIF($E$14:E21,$L$15))&gt;=2,E22&gt;$L$16),"Ausgleich",""))</f>
        <v/>
      </c>
      <c r="L22" s="45">
        <f t="shared" si="3"/>
        <v>2006</v>
      </c>
      <c r="M22" s="43">
        <f t="shared" si="1"/>
        <v>0</v>
      </c>
      <c r="N22" s="51">
        <f>M23+M22</f>
        <v>0</v>
      </c>
      <c r="O22" s="52">
        <f t="shared" ref="O22" si="6">IF(N22&lt;2,2-N22,"")</f>
        <v>2</v>
      </c>
      <c r="Q22" s="76"/>
      <c r="R22" s="76"/>
      <c r="S22" s="42"/>
    </row>
    <row r="23" spans="1:19" x14ac:dyDescent="0.2">
      <c r="A23" s="35">
        <v>10</v>
      </c>
      <c r="B23" s="77"/>
      <c r="C23" s="78"/>
      <c r="D23" s="36"/>
      <c r="E23" s="7"/>
      <c r="F23" s="60"/>
      <c r="G23" s="61"/>
      <c r="H23" s="31">
        <f t="shared" si="0"/>
        <v>0</v>
      </c>
      <c r="I23" s="8" t="str">
        <f t="shared" si="5"/>
        <v/>
      </c>
      <c r="J23" s="8" t="str">
        <f>IF(AND((COUNTIF($I$14:$I$23,"X")+ COUNTIF($J$16:J22,"Ausgl. + w"))&lt;3,$N$14&gt;=3,(COUNTIF($E$14:E22,$L$14)+COUNTIF($E$14:E22,$L$15))&gt;=2,E23&gt;$L$16),"Ausgl. + w",IF(AND($N$14&gt;=3,(COUNTIF($E$14:E22,$L$14)+COUNTIF($E$14:E22,$L$15))&gt;=2,E23&gt;$L$16),"Ausgleich",""))</f>
        <v/>
      </c>
      <c r="L23" s="46" t="str">
        <f>CONCATENATE(L22-1," u.ä.")</f>
        <v>2005 u.ä.</v>
      </c>
      <c r="M23" s="43">
        <f>COUNTIF(E$14:E$23,"&lt;"&amp;L22)</f>
        <v>0</v>
      </c>
      <c r="N23" s="51"/>
      <c r="O23" s="52"/>
      <c r="Q23" s="76"/>
      <c r="R23" s="76"/>
      <c r="S23" s="42"/>
    </row>
    <row r="24" spans="1:19" x14ac:dyDescent="0.2">
      <c r="B24" s="32" t="s">
        <v>22</v>
      </c>
      <c r="C24" s="33">
        <f>COUNTIF(B$14:B$23,B24)</f>
        <v>0</v>
      </c>
      <c r="I24" s="19">
        <f>COUNTIF(I14:I23,"X") +COUNTIF(J14:J23,"Ausgl. + w")</f>
        <v>0</v>
      </c>
      <c r="J24" s="19">
        <f>COUNTIF(J14:J23,"Ausgleich")+COUNTIF(J14:J23,"Ausgl. + w")</f>
        <v>0</v>
      </c>
      <c r="L24" s="25" t="s">
        <v>24</v>
      </c>
      <c r="M24" s="26"/>
      <c r="N24" s="27">
        <f>IF(SUM(N16:N23)&lt;8,8-SUM(N16:N23),0)</f>
        <v>8</v>
      </c>
      <c r="O24" s="28">
        <f>IF(SUM(O16:O23)&gt;0,SUM(O16:O23),0)</f>
        <v>8</v>
      </c>
      <c r="Q24" s="76"/>
      <c r="R24" s="76"/>
      <c r="S24" s="42"/>
    </row>
    <row r="25" spans="1:19" x14ac:dyDescent="0.2">
      <c r="B25" s="10" t="s">
        <v>23</v>
      </c>
      <c r="C25" s="11">
        <f>COUNTIF(B$14:B$23,B25)</f>
        <v>0</v>
      </c>
      <c r="I25" s="5"/>
    </row>
    <row r="27" spans="1:19" x14ac:dyDescent="0.2">
      <c r="D27" t="s">
        <v>25</v>
      </c>
      <c r="E27" s="58"/>
      <c r="F27" s="58"/>
      <c r="G27" s="58"/>
      <c r="H27" s="58"/>
    </row>
    <row r="28" spans="1:19" x14ac:dyDescent="0.2">
      <c r="D28" t="s">
        <v>47</v>
      </c>
      <c r="E28" s="62">
        <v>1.1574074074074073E-4</v>
      </c>
      <c r="F28" s="62"/>
      <c r="G28" s="62"/>
      <c r="H28" s="62"/>
    </row>
    <row r="30" spans="1:19" s="5" customFormat="1" ht="12.75" customHeight="1" x14ac:dyDescent="0.2">
      <c r="A30" s="4" t="s">
        <v>26</v>
      </c>
      <c r="B30" s="4" t="s">
        <v>27</v>
      </c>
      <c r="C30" s="4"/>
      <c r="D30" s="4" t="s">
        <v>28</v>
      </c>
      <c r="E30" s="4" t="s">
        <v>13</v>
      </c>
      <c r="F30" s="59" t="s">
        <v>29</v>
      </c>
      <c r="G30" s="59"/>
      <c r="H30" s="4" t="s">
        <v>30</v>
      </c>
      <c r="I30" s="59" t="s">
        <v>31</v>
      </c>
      <c r="J30" s="59"/>
      <c r="K30" s="59" t="s">
        <v>32</v>
      </c>
      <c r="L30" s="59"/>
      <c r="M30" s="4" t="s">
        <v>33</v>
      </c>
      <c r="P30" s="76" t="s">
        <v>44</v>
      </c>
      <c r="Q30" s="76"/>
      <c r="R30" s="76"/>
    </row>
    <row r="31" spans="1:19" ht="17.100000000000001" customHeight="1" x14ac:dyDescent="0.2">
      <c r="A31" s="53">
        <v>1</v>
      </c>
      <c r="B31" s="54" t="s">
        <v>34</v>
      </c>
      <c r="C31" s="12">
        <v>1</v>
      </c>
      <c r="D31" s="7"/>
      <c r="E31" s="6" t="str">
        <f t="shared" ref="E31:E50" si="7">IF(ISBLANK(D31),"",VLOOKUP(D31,D$14:E$23,2,0))</f>
        <v/>
      </c>
      <c r="F31" s="55"/>
      <c r="G31" s="55"/>
      <c r="H31" s="13" t="str">
        <f>IF(F31&lt;&gt;"",F31,"")</f>
        <v/>
      </c>
      <c r="I31" s="56"/>
      <c r="J31" s="56"/>
      <c r="K31" s="14"/>
      <c r="L31" s="13">
        <f>E27</f>
        <v>0</v>
      </c>
      <c r="M31" s="69"/>
      <c r="P31" s="76"/>
      <c r="Q31" s="76"/>
      <c r="R31" s="76"/>
    </row>
    <row r="32" spans="1:19" ht="17.100000000000001" customHeight="1" x14ac:dyDescent="0.2">
      <c r="A32" s="53"/>
      <c r="B32" s="54"/>
      <c r="C32" s="12">
        <v>2</v>
      </c>
      <c r="D32" s="7"/>
      <c r="E32" s="6" t="str">
        <f t="shared" si="7"/>
        <v/>
      </c>
      <c r="F32" s="55"/>
      <c r="G32" s="55"/>
      <c r="H32" s="13" t="str">
        <f>IF(AND(F32&lt;&gt;"",F31&lt;&gt;""),F32-F31,"")</f>
        <v/>
      </c>
      <c r="I32" s="56"/>
      <c r="J32" s="56"/>
      <c r="K32" s="14" t="s">
        <v>35</v>
      </c>
      <c r="L32" s="13">
        <f>F34</f>
        <v>0</v>
      </c>
      <c r="M32" s="69"/>
      <c r="P32" s="76"/>
      <c r="Q32" s="76"/>
      <c r="R32" s="76"/>
    </row>
    <row r="33" spans="1:18" ht="17.100000000000001" customHeight="1" x14ac:dyDescent="0.2">
      <c r="A33" s="53"/>
      <c r="B33" s="54"/>
      <c r="C33" s="12">
        <v>3</v>
      </c>
      <c r="D33" s="7"/>
      <c r="E33" s="6" t="str">
        <f t="shared" si="7"/>
        <v/>
      </c>
      <c r="F33" s="55"/>
      <c r="G33" s="55"/>
      <c r="H33" s="13" t="str">
        <f>IF(AND(F33&lt;&gt;"",F32&lt;&gt;""),F33-F32,"")</f>
        <v/>
      </c>
      <c r="I33" s="56"/>
      <c r="J33" s="56"/>
      <c r="K33" s="14" t="s">
        <v>35</v>
      </c>
      <c r="L33" s="13">
        <f>IF(I31&lt;&gt;"",E28,0)</f>
        <v>0</v>
      </c>
      <c r="M33" s="69"/>
      <c r="P33" s="76"/>
      <c r="Q33" s="76"/>
      <c r="R33" s="76"/>
    </row>
    <row r="34" spans="1:18" ht="17.100000000000001" customHeight="1" x14ac:dyDescent="0.2">
      <c r="A34" s="53"/>
      <c r="B34" s="54"/>
      <c r="C34" s="12">
        <v>4</v>
      </c>
      <c r="D34" s="7"/>
      <c r="E34" s="6" t="str">
        <f t="shared" si="7"/>
        <v/>
      </c>
      <c r="F34" s="55"/>
      <c r="G34" s="55"/>
      <c r="H34" s="13" t="str">
        <f>IF(AND(F34&lt;&gt;"",F33&lt;&gt;""),F34-F33,"")</f>
        <v/>
      </c>
      <c r="I34" s="56"/>
      <c r="J34" s="56"/>
      <c r="K34" s="14"/>
      <c r="L34" s="15">
        <f>SUM(L31:L33)</f>
        <v>0</v>
      </c>
      <c r="M34" s="69"/>
      <c r="P34" s="76"/>
      <c r="Q34" s="76"/>
      <c r="R34" s="76"/>
    </row>
    <row r="35" spans="1:18" ht="17.100000000000001" customHeight="1" x14ac:dyDescent="0.2">
      <c r="A35" s="53">
        <v>2</v>
      </c>
      <c r="B35" s="54" t="s">
        <v>36</v>
      </c>
      <c r="C35" s="12">
        <v>1</v>
      </c>
      <c r="D35" s="7"/>
      <c r="E35" s="6" t="str">
        <f t="shared" si="7"/>
        <v/>
      </c>
      <c r="F35" s="55"/>
      <c r="G35" s="55"/>
      <c r="H35" s="13" t="str">
        <f>IF(F35&lt;&gt;"",F35,"")</f>
        <v/>
      </c>
      <c r="I35" s="56"/>
      <c r="J35" s="56"/>
      <c r="K35" s="57" t="s">
        <v>35</v>
      </c>
      <c r="L35" s="68">
        <f>F38</f>
        <v>0</v>
      </c>
      <c r="M35" s="69"/>
      <c r="P35" s="76"/>
      <c r="Q35" s="76"/>
      <c r="R35" s="76"/>
    </row>
    <row r="36" spans="1:18" ht="17.100000000000001" customHeight="1" x14ac:dyDescent="0.2">
      <c r="A36" s="53"/>
      <c r="B36" s="54"/>
      <c r="C36" s="12">
        <v>2</v>
      </c>
      <c r="D36" s="7"/>
      <c r="E36" s="6" t="str">
        <f t="shared" si="7"/>
        <v/>
      </c>
      <c r="F36" s="55"/>
      <c r="G36" s="55"/>
      <c r="H36" s="13" t="str">
        <f>IF(AND(F36&lt;&gt;"",F35&lt;&gt;""),F36-F35,"")</f>
        <v/>
      </c>
      <c r="I36" s="56"/>
      <c r="J36" s="56"/>
      <c r="K36" s="57"/>
      <c r="L36" s="68"/>
      <c r="M36" s="69"/>
      <c r="P36" s="76"/>
      <c r="Q36" s="76"/>
      <c r="R36" s="76"/>
    </row>
    <row r="37" spans="1:18" ht="17.100000000000001" customHeight="1" x14ac:dyDescent="0.2">
      <c r="A37" s="53"/>
      <c r="B37" s="54"/>
      <c r="C37" s="12">
        <v>3</v>
      </c>
      <c r="D37" s="7"/>
      <c r="E37" s="6" t="str">
        <f t="shared" si="7"/>
        <v/>
      </c>
      <c r="F37" s="55"/>
      <c r="G37" s="55"/>
      <c r="H37" s="13" t="str">
        <f>IF(AND(F37&lt;&gt;"",F36&lt;&gt;""),F37-F36,"")</f>
        <v/>
      </c>
      <c r="I37" s="56"/>
      <c r="J37" s="56"/>
      <c r="K37" s="14" t="s">
        <v>35</v>
      </c>
      <c r="L37" s="44">
        <f>IF(I35&lt;&gt;"",E28,0)</f>
        <v>0</v>
      </c>
      <c r="M37" s="69"/>
      <c r="P37" s="76"/>
      <c r="Q37" s="76"/>
      <c r="R37" s="76"/>
    </row>
    <row r="38" spans="1:18" ht="17.100000000000001" customHeight="1" x14ac:dyDescent="0.2">
      <c r="A38" s="53"/>
      <c r="B38" s="54"/>
      <c r="C38" s="12">
        <v>4</v>
      </c>
      <c r="D38" s="7"/>
      <c r="E38" s="6" t="str">
        <f t="shared" si="7"/>
        <v/>
      </c>
      <c r="F38" s="55"/>
      <c r="G38" s="55"/>
      <c r="H38" s="13" t="str">
        <f>IF(AND(F38&lt;&gt;"",F37&lt;&gt;""),F38-F37,"")</f>
        <v/>
      </c>
      <c r="I38" s="56"/>
      <c r="J38" s="56"/>
      <c r="K38" s="14"/>
      <c r="L38" s="15">
        <f>SUM(L34:L37)</f>
        <v>0</v>
      </c>
      <c r="M38" s="69"/>
      <c r="P38" s="76"/>
      <c r="Q38" s="76"/>
      <c r="R38" s="76"/>
    </row>
    <row r="39" spans="1:18" ht="17.100000000000001" customHeight="1" x14ac:dyDescent="0.2">
      <c r="A39" s="53">
        <v>3</v>
      </c>
      <c r="B39" s="54" t="s">
        <v>37</v>
      </c>
      <c r="C39" s="12">
        <v>1</v>
      </c>
      <c r="D39" s="7"/>
      <c r="E39" s="6" t="str">
        <f t="shared" si="7"/>
        <v/>
      </c>
      <c r="F39" s="55"/>
      <c r="G39" s="55"/>
      <c r="H39" s="13" t="str">
        <f>IF(F39&lt;&gt;"",F39,"")</f>
        <v/>
      </c>
      <c r="I39" s="56"/>
      <c r="J39" s="56"/>
      <c r="K39" s="57" t="s">
        <v>35</v>
      </c>
      <c r="L39" s="68">
        <f>F42</f>
        <v>0</v>
      </c>
      <c r="M39" s="69"/>
      <c r="P39" s="76"/>
      <c r="Q39" s="76"/>
      <c r="R39" s="76"/>
    </row>
    <row r="40" spans="1:18" ht="17.100000000000001" customHeight="1" x14ac:dyDescent="0.2">
      <c r="A40" s="53"/>
      <c r="B40" s="54"/>
      <c r="C40" s="12">
        <v>2</v>
      </c>
      <c r="D40" s="7"/>
      <c r="E40" s="6" t="str">
        <f t="shared" si="7"/>
        <v/>
      </c>
      <c r="F40" s="55"/>
      <c r="G40" s="55"/>
      <c r="H40" s="13" t="str">
        <f>IF(AND(F40&lt;&gt;"",F39&lt;&gt;""),F40-F39,"")</f>
        <v/>
      </c>
      <c r="I40" s="56"/>
      <c r="J40" s="56"/>
      <c r="K40" s="57"/>
      <c r="L40" s="68"/>
      <c r="M40" s="69"/>
    </row>
    <row r="41" spans="1:18" ht="17.100000000000001" customHeight="1" x14ac:dyDescent="0.2">
      <c r="A41" s="53"/>
      <c r="B41" s="54"/>
      <c r="C41" s="12">
        <v>3</v>
      </c>
      <c r="D41" s="7"/>
      <c r="E41" s="6" t="str">
        <f t="shared" si="7"/>
        <v/>
      </c>
      <c r="F41" s="55"/>
      <c r="G41" s="55"/>
      <c r="H41" s="13" t="str">
        <f>IF(AND(F41&lt;&gt;"",F40&lt;&gt;""),F41-F40,"")</f>
        <v/>
      </c>
      <c r="I41" s="56"/>
      <c r="J41" s="56"/>
      <c r="K41" s="14" t="s">
        <v>35</v>
      </c>
      <c r="L41" s="44">
        <f>IF(I39&lt;&gt;"",E28,0)</f>
        <v>0</v>
      </c>
      <c r="M41" s="69"/>
      <c r="P41" s="76" t="s">
        <v>38</v>
      </c>
      <c r="Q41" s="76"/>
      <c r="R41" s="76"/>
    </row>
    <row r="42" spans="1:18" ht="17.100000000000001" customHeight="1" x14ac:dyDescent="0.2">
      <c r="A42" s="53"/>
      <c r="B42" s="54"/>
      <c r="C42" s="12">
        <v>4</v>
      </c>
      <c r="D42" s="7"/>
      <c r="E42" s="6" t="str">
        <f t="shared" si="7"/>
        <v/>
      </c>
      <c r="F42" s="55"/>
      <c r="G42" s="55"/>
      <c r="H42" s="13" t="str">
        <f>IF(AND(F42&lt;&gt;"",F41&lt;&gt;""),F42-F41,"")</f>
        <v/>
      </c>
      <c r="I42" s="56"/>
      <c r="J42" s="56"/>
      <c r="K42" s="14"/>
      <c r="L42" s="15">
        <f>SUM(L38:L41)</f>
        <v>0</v>
      </c>
      <c r="M42" s="69"/>
      <c r="P42" s="76"/>
      <c r="Q42" s="76"/>
      <c r="R42" s="76"/>
    </row>
    <row r="43" spans="1:18" ht="17.100000000000001" customHeight="1" x14ac:dyDescent="0.2">
      <c r="A43" s="53">
        <v>4</v>
      </c>
      <c r="B43" s="54" t="s">
        <v>39</v>
      </c>
      <c r="C43" s="12">
        <v>1</v>
      </c>
      <c r="D43" s="7"/>
      <c r="E43" s="6" t="str">
        <f t="shared" si="7"/>
        <v/>
      </c>
      <c r="F43" s="55"/>
      <c r="G43" s="55"/>
      <c r="H43" s="13" t="str">
        <f>IF(F43&lt;&gt;"",F43,"")</f>
        <v/>
      </c>
      <c r="I43" s="56"/>
      <c r="J43" s="56"/>
      <c r="K43" s="57" t="s">
        <v>35</v>
      </c>
      <c r="L43" s="68">
        <f>F46</f>
        <v>0</v>
      </c>
      <c r="M43" s="69"/>
      <c r="P43" s="76"/>
      <c r="Q43" s="76"/>
      <c r="R43" s="76"/>
    </row>
    <row r="44" spans="1:18" ht="17.100000000000001" customHeight="1" x14ac:dyDescent="0.2">
      <c r="A44" s="53"/>
      <c r="B44" s="54"/>
      <c r="C44" s="12">
        <v>2</v>
      </c>
      <c r="D44" s="7"/>
      <c r="E44" s="6" t="str">
        <f t="shared" si="7"/>
        <v/>
      </c>
      <c r="F44" s="55"/>
      <c r="G44" s="55"/>
      <c r="H44" s="13" t="str">
        <f>IF(AND(F44&lt;&gt;"",F43&lt;&gt;""),F44-F43,"")</f>
        <v/>
      </c>
      <c r="I44" s="56"/>
      <c r="J44" s="56"/>
      <c r="K44" s="57"/>
      <c r="L44" s="68"/>
      <c r="M44" s="69"/>
      <c r="P44" s="76"/>
      <c r="Q44" s="76"/>
      <c r="R44" s="76"/>
    </row>
    <row r="45" spans="1:18" ht="17.100000000000001" customHeight="1" x14ac:dyDescent="0.2">
      <c r="A45" s="53"/>
      <c r="B45" s="54"/>
      <c r="C45" s="12">
        <v>3</v>
      </c>
      <c r="D45" s="7"/>
      <c r="E45" s="6" t="str">
        <f t="shared" si="7"/>
        <v/>
      </c>
      <c r="F45" s="55"/>
      <c r="G45" s="55"/>
      <c r="H45" s="13" t="str">
        <f>IF(AND(F45&lt;&gt;"",F44&lt;&gt;""),F45-F44,"")</f>
        <v/>
      </c>
      <c r="I45" s="56"/>
      <c r="J45" s="56"/>
      <c r="K45" s="14" t="s">
        <v>35</v>
      </c>
      <c r="L45" s="44">
        <f>IF(I43&lt;&gt;"",E28,0)</f>
        <v>0</v>
      </c>
      <c r="M45" s="69"/>
      <c r="P45" s="76"/>
      <c r="Q45" s="76"/>
      <c r="R45" s="76"/>
    </row>
    <row r="46" spans="1:18" ht="17.100000000000001" customHeight="1" x14ac:dyDescent="0.2">
      <c r="A46" s="53"/>
      <c r="B46" s="54"/>
      <c r="C46" s="12">
        <v>4</v>
      </c>
      <c r="D46" s="7"/>
      <c r="E46" s="6" t="str">
        <f t="shared" si="7"/>
        <v/>
      </c>
      <c r="F46" s="55"/>
      <c r="G46" s="55"/>
      <c r="H46" s="13" t="str">
        <f>IF(AND(F46&lt;&gt;"",F45&lt;&gt;""),F46-F45,"")</f>
        <v/>
      </c>
      <c r="I46" s="56"/>
      <c r="J46" s="56"/>
      <c r="K46" s="14"/>
      <c r="L46" s="15">
        <f>SUM(L42:L45)</f>
        <v>0</v>
      </c>
      <c r="M46" s="69"/>
      <c r="P46" s="76"/>
      <c r="Q46" s="76"/>
      <c r="R46" s="76"/>
    </row>
    <row r="47" spans="1:18" ht="17.100000000000001" customHeight="1" x14ac:dyDescent="0.2">
      <c r="A47" s="53">
        <v>5</v>
      </c>
      <c r="B47" s="54" t="s">
        <v>40</v>
      </c>
      <c r="C47" s="12">
        <v>1</v>
      </c>
      <c r="D47" s="7"/>
      <c r="E47" s="6" t="str">
        <f t="shared" si="7"/>
        <v/>
      </c>
      <c r="F47" s="55"/>
      <c r="G47" s="55"/>
      <c r="H47" s="13" t="str">
        <f>IF(F47&lt;&gt;"",F47,"")</f>
        <v/>
      </c>
      <c r="I47" s="56"/>
      <c r="J47" s="56"/>
      <c r="K47" s="57" t="s">
        <v>35</v>
      </c>
      <c r="L47" s="68">
        <f>F50</f>
        <v>0</v>
      </c>
      <c r="M47" s="69"/>
      <c r="P47" s="76"/>
      <c r="Q47" s="76"/>
      <c r="R47" s="76"/>
    </row>
    <row r="48" spans="1:18" ht="17.100000000000001" customHeight="1" x14ac:dyDescent="0.2">
      <c r="A48" s="53"/>
      <c r="B48" s="54"/>
      <c r="C48" s="12">
        <v>2</v>
      </c>
      <c r="D48" s="7"/>
      <c r="E48" s="6" t="str">
        <f t="shared" si="7"/>
        <v/>
      </c>
      <c r="F48" s="55"/>
      <c r="G48" s="55"/>
      <c r="H48" s="13" t="str">
        <f>IF(AND(F48&lt;&gt;"",F47&lt;&gt;""),F48-F47,"")</f>
        <v/>
      </c>
      <c r="I48" s="56"/>
      <c r="J48" s="56"/>
      <c r="K48" s="57"/>
      <c r="L48" s="68"/>
      <c r="M48" s="69"/>
      <c r="P48" s="76"/>
      <c r="Q48" s="76"/>
      <c r="R48" s="76"/>
    </row>
    <row r="49" spans="1:18" ht="17.100000000000001" customHeight="1" x14ac:dyDescent="0.2">
      <c r="A49" s="53"/>
      <c r="B49" s="54"/>
      <c r="C49" s="12">
        <v>3</v>
      </c>
      <c r="D49" s="7"/>
      <c r="E49" s="6" t="str">
        <f t="shared" si="7"/>
        <v/>
      </c>
      <c r="F49" s="55"/>
      <c r="G49" s="55"/>
      <c r="H49" s="13" t="str">
        <f>IF(AND(F49&lt;&gt;"",F48&lt;&gt;""),F49-F48,"")</f>
        <v/>
      </c>
      <c r="I49" s="56"/>
      <c r="J49" s="56"/>
      <c r="K49" s="14" t="s">
        <v>35</v>
      </c>
      <c r="L49" s="13">
        <f>IF(I47&lt;&gt;"",E28,0)</f>
        <v>0</v>
      </c>
      <c r="M49" s="69"/>
      <c r="P49" s="76"/>
      <c r="Q49" s="76"/>
      <c r="R49" s="76"/>
    </row>
    <row r="50" spans="1:18" ht="17.100000000000001" customHeight="1" x14ac:dyDescent="0.2">
      <c r="A50" s="53"/>
      <c r="B50" s="54"/>
      <c r="C50" s="12">
        <v>4</v>
      </c>
      <c r="D50" s="7"/>
      <c r="E50" s="6" t="str">
        <f t="shared" si="7"/>
        <v/>
      </c>
      <c r="F50" s="55"/>
      <c r="G50" s="55"/>
      <c r="H50" s="13" t="str">
        <f>IF(AND(F50&lt;&gt;"",F49&lt;&gt;""),F50-F49,"")</f>
        <v/>
      </c>
      <c r="I50" s="56"/>
      <c r="J50" s="56"/>
      <c r="K50" s="14"/>
      <c r="L50" s="15">
        <f>SUM(L46:L49)</f>
        <v>0</v>
      </c>
      <c r="M50" s="69"/>
      <c r="P50" s="76"/>
      <c r="Q50" s="76"/>
      <c r="R50" s="76"/>
    </row>
    <row r="52" spans="1:18" x14ac:dyDescent="0.2">
      <c r="B52" s="70" t="s">
        <v>41</v>
      </c>
      <c r="C52" s="70"/>
      <c r="D52" s="16"/>
      <c r="E52" s="70" t="s">
        <v>42</v>
      </c>
      <c r="F52" s="70"/>
      <c r="G52" s="71">
        <f>L50</f>
        <v>0</v>
      </c>
      <c r="H52" s="71"/>
      <c r="I52" s="71"/>
      <c r="J52" s="17"/>
      <c r="P52" s="18"/>
    </row>
    <row r="55" spans="1:18" x14ac:dyDescent="0.2">
      <c r="B55" s="66"/>
      <c r="C55" s="66"/>
      <c r="D55" s="66"/>
      <c r="E55" s="66"/>
      <c r="F55" s="66"/>
      <c r="G55" s="66"/>
      <c r="H55" s="66"/>
      <c r="I55" s="66"/>
      <c r="J55" s="18"/>
    </row>
    <row r="56" spans="1:18" x14ac:dyDescent="0.2">
      <c r="B56" s="67" t="s">
        <v>43</v>
      </c>
      <c r="C56" s="67"/>
      <c r="D56" s="67"/>
      <c r="E56" s="67"/>
      <c r="F56" s="67"/>
      <c r="G56" s="67"/>
      <c r="H56" s="67"/>
      <c r="I56" s="67"/>
      <c r="J56" s="3"/>
    </row>
  </sheetData>
  <sheetProtection algorithmName="SHA-512" hashValue="VvGCB1y2lt4oTkXrysGMaMHh7NVpmleuBzhUaYXQlHIv7vPKQw6AwY3F1rW1lMSwmFFEL12rCM2zAMD3vM5qdg==" saltValue="YgIGQoIBOtYKp5K4fDz3ew==" spinCount="100000" sheet="1" objects="1" scenarios="1" selectLockedCells="1"/>
  <customSheetViews>
    <customSheetView guid="{014A5E04-3E19-4CC8-A93D-D906A9D5555F}" showPageBreaks="1" fitToPage="1" printArea="1">
      <selection activeCell="F17" sqref="F17:G17"/>
      <pageMargins left="0.47" right="0.27" top="0.78749999999999998" bottom="0.78749999999999998" header="0.51180555555555551" footer="0.51180555555555551"/>
      <printOptions horizontalCentered="1" verticalCentered="1"/>
      <pageSetup paperSize="9" scale="76" firstPageNumber="0" orientation="portrait" horizontalDpi="300" verticalDpi="300" r:id="rId1"/>
      <headerFooter alignWithMargins="0"/>
    </customSheetView>
  </customSheetViews>
  <mergeCells count="103">
    <mergeCell ref="F6:L6"/>
    <mergeCell ref="A2:O2"/>
    <mergeCell ref="A3:O3"/>
    <mergeCell ref="C8:H8"/>
    <mergeCell ref="J8:K8"/>
    <mergeCell ref="A1:N1"/>
    <mergeCell ref="A4:N4"/>
    <mergeCell ref="B6:D6"/>
    <mergeCell ref="Q13:R24"/>
    <mergeCell ref="B14:C14"/>
    <mergeCell ref="F14:G14"/>
    <mergeCell ref="N14:N15"/>
    <mergeCell ref="O14:O15"/>
    <mergeCell ref="B15:C15"/>
    <mergeCell ref="F15:G15"/>
    <mergeCell ref="B16:C16"/>
    <mergeCell ref="F16:G16"/>
    <mergeCell ref="N16:N17"/>
    <mergeCell ref="O16:O17"/>
    <mergeCell ref="B17:C17"/>
    <mergeCell ref="F17:G17"/>
    <mergeCell ref="B21:C21"/>
    <mergeCell ref="F21:G21"/>
    <mergeCell ref="B18:C18"/>
    <mergeCell ref="F18:G18"/>
    <mergeCell ref="N18:N19"/>
    <mergeCell ref="O18:O19"/>
    <mergeCell ref="B19:C19"/>
    <mergeCell ref="F19:G19"/>
    <mergeCell ref="C10:K10"/>
    <mergeCell ref="B13:C13"/>
    <mergeCell ref="F13:G13"/>
    <mergeCell ref="P30:R39"/>
    <mergeCell ref="F31:G31"/>
    <mergeCell ref="I31:J34"/>
    <mergeCell ref="M31:M34"/>
    <mergeCell ref="F32:G32"/>
    <mergeCell ref="F33:G33"/>
    <mergeCell ref="F34:G34"/>
    <mergeCell ref="I35:J38"/>
    <mergeCell ref="K35:K36"/>
    <mergeCell ref="L35:L36"/>
    <mergeCell ref="M35:M38"/>
    <mergeCell ref="M39:M42"/>
    <mergeCell ref="P41:R50"/>
    <mergeCell ref="F42:G42"/>
    <mergeCell ref="L39:L40"/>
    <mergeCell ref="B23:C23"/>
    <mergeCell ref="A47:A50"/>
    <mergeCell ref="B47:B50"/>
    <mergeCell ref="F47:G47"/>
    <mergeCell ref="I47:J50"/>
    <mergeCell ref="K47:K48"/>
    <mergeCell ref="L43:L44"/>
    <mergeCell ref="M43:M46"/>
    <mergeCell ref="F44:G44"/>
    <mergeCell ref="F45:G45"/>
    <mergeCell ref="F46:G46"/>
    <mergeCell ref="A43:A46"/>
    <mergeCell ref="B43:B46"/>
    <mergeCell ref="F43:G43"/>
    <mergeCell ref="I43:J46"/>
    <mergeCell ref="K43:K44"/>
    <mergeCell ref="I12:O12"/>
    <mergeCell ref="B55:I55"/>
    <mergeCell ref="B56:I56"/>
    <mergeCell ref="L47:L48"/>
    <mergeCell ref="M47:M50"/>
    <mergeCell ref="F48:G48"/>
    <mergeCell ref="F49:G49"/>
    <mergeCell ref="F50:G50"/>
    <mergeCell ref="B52:C52"/>
    <mergeCell ref="E52:F52"/>
    <mergeCell ref="G52:I52"/>
    <mergeCell ref="F41:G41"/>
    <mergeCell ref="I30:J30"/>
    <mergeCell ref="K30:L30"/>
    <mergeCell ref="B22:C22"/>
    <mergeCell ref="F22:G22"/>
    <mergeCell ref="N22:N23"/>
    <mergeCell ref="O22:O23"/>
    <mergeCell ref="B35:B38"/>
    <mergeCell ref="F35:G35"/>
    <mergeCell ref="B31:B34"/>
    <mergeCell ref="F36:G36"/>
    <mergeCell ref="F37:G37"/>
    <mergeCell ref="F38:G38"/>
    <mergeCell ref="B20:C20"/>
    <mergeCell ref="F20:G20"/>
    <mergeCell ref="N20:N21"/>
    <mergeCell ref="O20:O21"/>
    <mergeCell ref="A39:A42"/>
    <mergeCell ref="B39:B42"/>
    <mergeCell ref="F39:G39"/>
    <mergeCell ref="I39:J42"/>
    <mergeCell ref="K39:K40"/>
    <mergeCell ref="F40:G40"/>
    <mergeCell ref="A35:A38"/>
    <mergeCell ref="A31:A34"/>
    <mergeCell ref="E27:H27"/>
    <mergeCell ref="F30:G30"/>
    <mergeCell ref="F23:G23"/>
    <mergeCell ref="E28:H28"/>
  </mergeCells>
  <conditionalFormatting sqref="C24">
    <cfRule type="cellIs" dxfId="22" priority="24" stopIfTrue="1" operator="notEqual">
      <formula>5</formula>
    </cfRule>
  </conditionalFormatting>
  <conditionalFormatting sqref="C25">
    <cfRule type="cellIs" dxfId="21" priority="25" stopIfTrue="1" operator="notEqual">
      <formula>5</formula>
    </cfRule>
  </conditionalFormatting>
  <conditionalFormatting sqref="D31:D50">
    <cfRule type="expression" dxfId="20" priority="26" stopIfTrue="1">
      <formula>VLOOKUP(D31,$D$14:$H$23,5,0)&gt;2</formula>
    </cfRule>
  </conditionalFormatting>
  <conditionalFormatting sqref="H14:H23">
    <cfRule type="cellIs" dxfId="19" priority="29" stopIfTrue="1" operator="notEqual">
      <formula>2</formula>
    </cfRule>
  </conditionalFormatting>
  <conditionalFormatting sqref="O24">
    <cfRule type="cellIs" dxfId="18" priority="15" operator="notEqual">
      <formula>$J$24</formula>
    </cfRule>
    <cfRule type="cellIs" dxfId="17" priority="31" stopIfTrue="1" operator="greaterThan">
      <formula>2</formula>
    </cfRule>
  </conditionalFormatting>
  <conditionalFormatting sqref="N24">
    <cfRule type="expression" dxfId="16" priority="33" stopIfTrue="1">
      <formula>OR(N24&gt;2,AND(N24&lt;&gt;O24))</formula>
    </cfRule>
  </conditionalFormatting>
  <conditionalFormatting sqref="J24">
    <cfRule type="cellIs" dxfId="15" priority="16" operator="notEqual">
      <formula>$O$24</formula>
    </cfRule>
    <cfRule type="cellIs" dxfId="14" priority="23" stopIfTrue="1" operator="lessThan">
      <formula>3</formula>
    </cfRule>
    <cfRule type="cellIs" dxfId="13" priority="30" stopIfTrue="1" operator="greaterThanOrEqual">
      <formula>3</formula>
    </cfRule>
  </conditionalFormatting>
  <conditionalFormatting sqref="I24">
    <cfRule type="cellIs" dxfId="12" priority="21" operator="lessThan">
      <formula>3</formula>
    </cfRule>
    <cfRule type="cellIs" dxfId="11" priority="22" operator="greaterThanOrEqual">
      <formula>3</formula>
    </cfRule>
  </conditionalFormatting>
  <conditionalFormatting sqref="N20:N21">
    <cfRule type="cellIs" dxfId="10" priority="12" stopIfTrue="1" operator="greaterThan">
      <formula>2</formula>
    </cfRule>
    <cfRule type="expression" dxfId="9" priority="20" stopIfTrue="1">
      <formula>AND(N20&lt;2,O20+N20&lt;&gt;2)</formula>
    </cfRule>
  </conditionalFormatting>
  <conditionalFormatting sqref="N18">
    <cfRule type="expression" dxfId="8" priority="19" stopIfTrue="1">
      <formula>AND(N18&lt;2,O18+N18&lt;&gt;2)</formula>
    </cfRule>
  </conditionalFormatting>
  <conditionalFormatting sqref="N16:N17">
    <cfRule type="cellIs" dxfId="7" priority="14" stopIfTrue="1" operator="greaterThan">
      <formula>2</formula>
    </cfRule>
    <cfRule type="expression" dxfId="6" priority="18" stopIfTrue="1">
      <formula>AND(N16&lt;2,O16+N16&lt;&gt;2)</formula>
    </cfRule>
  </conditionalFormatting>
  <conditionalFormatting sqref="N14">
    <cfRule type="expression" dxfId="5" priority="17">
      <formula>OR(N14&lt;2,N14 &gt; 4)</formula>
    </cfRule>
  </conditionalFormatting>
  <conditionalFormatting sqref="N18:N19">
    <cfRule type="cellIs" dxfId="4" priority="13" stopIfTrue="1" operator="greaterThan">
      <formula>2</formula>
    </cfRule>
  </conditionalFormatting>
  <conditionalFormatting sqref="E14:E23">
    <cfRule type="cellIs" dxfId="3" priority="3" stopIfTrue="1" operator="between">
      <formula>1</formula>
      <formula>1900</formula>
    </cfRule>
    <cfRule type="cellIs" dxfId="2" priority="4" stopIfTrue="1" operator="greaterThan">
      <formula>MindestJahrgangAllgemein</formula>
    </cfRule>
  </conditionalFormatting>
  <conditionalFormatting sqref="N22:N23">
    <cfRule type="cellIs" dxfId="1" priority="1" stopIfTrue="1" operator="greaterThan">
      <formula>2</formula>
    </cfRule>
    <cfRule type="expression" dxfId="0" priority="2" stopIfTrue="1">
      <formula>AND(N22&lt;2,O22+N22&lt;&gt;2)</formula>
    </cfRule>
  </conditionalFormatting>
  <dataValidations count="3">
    <dataValidation type="list" operator="equal" allowBlank="1" showErrorMessage="1" sqref="D31:D50" xr:uid="{00000000-0002-0000-0000-000000000000}">
      <formula1>D$14:D$23</formula1>
      <formula2>0</formula2>
    </dataValidation>
    <dataValidation type="list" operator="equal" allowBlank="1" sqref="B14:C23" xr:uid="{00000000-0002-0000-0000-000001000000}">
      <formula1>"m,w"</formula1>
      <formula2>0</formula2>
    </dataValidation>
    <dataValidation type="whole" allowBlank="1" showErrorMessage="1" errorTitle="Fehlerhafte DSV-ID" error="Die eingegebene DSV-ID ist fehlerhaft. Bitte geben Sie eine gültige DSV-ID ein." promptTitle="Fehlerhafte DSV-ID" prompt="Die eingegebene DSV-ID ist fehlerhaft. Bitte geben Sie eine gültige DSV-ID ein." sqref="F14:G23" xr:uid="{00000000-0002-0000-0000-000002000000}">
      <formula1>1</formula1>
      <formula2>999999999999</formula2>
    </dataValidation>
  </dataValidations>
  <hyperlinks>
    <hyperlink ref="Q3" location="Auswertung!A1" display="Gesamtübersicht" xr:uid="{00000000-0004-0000-0000-000000000000}"/>
  </hyperlinks>
  <printOptions horizontalCentered="1" verticalCentered="1"/>
  <pageMargins left="0.47" right="0.27" top="0.78749999999999998" bottom="0.78749999999999998" header="0.51180555555555551" footer="0.51180555555555551"/>
  <pageSetup paperSize="9" scale="7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Meldebogen Template</vt:lpstr>
      <vt:lpstr>__xlnm.Print_Area_1</vt:lpstr>
      <vt:lpstr>'Meldebogen Template'!Druckbereich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Martin Strieder</cp:lastModifiedBy>
  <cp:lastPrinted>2014-09-04T16:16:20Z</cp:lastPrinted>
  <dcterms:created xsi:type="dcterms:W3CDTF">2013-11-27T11:09:42Z</dcterms:created>
  <dcterms:modified xsi:type="dcterms:W3CDTF">2025-09-03T08:34:31Z</dcterms:modified>
</cp:coreProperties>
</file>